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615" documentId="8_{825C0329-7433-4AE6-9BE0-D02D7DE7EE15}" xr6:coauthVersionLast="47" xr6:coauthVersionMax="47" xr10:uidLastSave="{3408ECC1-ADFA-45CE-A3F2-0F733F060CB9}"/>
  <bookViews>
    <workbookView xWindow="-108" yWindow="-108" windowWidth="16632" windowHeight="10440" xr2:uid="{BD57294B-1F40-467F-B8B4-08F2CD77DEFA}"/>
  </bookViews>
  <sheets>
    <sheet name="Question 1." sheetId="1" r:id="rId1"/>
    <sheet name="Question 2." sheetId="3" r:id="rId2"/>
    <sheet name="Question 3.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" i="2" l="1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J6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6" i="2"/>
  <c r="H24" i="2"/>
  <c r="H25" i="2"/>
  <c r="H26" i="2"/>
  <c r="H23" i="2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6" i="3"/>
</calcChain>
</file>

<file path=xl/sharedStrings.xml><?xml version="1.0" encoding="utf-8"?>
<sst xmlns="http://schemas.openxmlformats.org/spreadsheetml/2006/main" count="216" uniqueCount="67">
  <si>
    <t xml:space="preserve">Contract 1. </t>
  </si>
  <si>
    <t xml:space="preserve">Contract 2. </t>
  </si>
  <si>
    <t>Contract 3.</t>
  </si>
  <si>
    <t xml:space="preserve">Contract 4. </t>
  </si>
  <si>
    <t>Contract 5.</t>
  </si>
  <si>
    <t xml:space="preserve">Contract 6. </t>
  </si>
  <si>
    <t xml:space="preserve">Contract 7. </t>
  </si>
  <si>
    <t xml:space="preserve">Contract 8. </t>
  </si>
  <si>
    <t xml:space="preserve">Contract 9. </t>
  </si>
  <si>
    <t>Contract 10.</t>
  </si>
  <si>
    <t>Contract 11.</t>
  </si>
  <si>
    <t>Contract 12.</t>
  </si>
  <si>
    <t>Contract 13.</t>
  </si>
  <si>
    <t>Contract 14.</t>
  </si>
  <si>
    <t>Contract 15.</t>
  </si>
  <si>
    <t>Contract 16.</t>
  </si>
  <si>
    <t>Contract 17.</t>
  </si>
  <si>
    <t>Contract 18.</t>
  </si>
  <si>
    <t>Contract 19.</t>
  </si>
  <si>
    <t>2022/23</t>
  </si>
  <si>
    <t>2023/24</t>
  </si>
  <si>
    <t>Contract Choice</t>
  </si>
  <si>
    <t>Total Monetary Value</t>
  </si>
  <si>
    <t>Contract Reform</t>
  </si>
  <si>
    <t>Locality</t>
  </si>
  <si>
    <t>North Powys</t>
  </si>
  <si>
    <t>South Powys</t>
  </si>
  <si>
    <t>Llanidloes &amp; Up</t>
  </si>
  <si>
    <t>Mid Powys</t>
  </si>
  <si>
    <t>Builth - Rhayader</t>
  </si>
  <si>
    <t>Below Builth Wells</t>
  </si>
  <si>
    <t>UDA Contract</t>
  </si>
  <si>
    <t>Value</t>
  </si>
  <si>
    <t>Target</t>
  </si>
  <si>
    <r>
      <t xml:space="preserve">Targeted UDA's
</t>
    </r>
    <r>
      <rPr>
        <i/>
        <sz val="9"/>
        <color theme="1"/>
        <rFont val="Calibri"/>
        <family val="2"/>
        <scheme val="minor"/>
      </rPr>
      <t>25% of ACV</t>
    </r>
  </si>
  <si>
    <r>
      <t xml:space="preserve">New/Urgent Patients
</t>
    </r>
    <r>
      <rPr>
        <i/>
        <sz val="9"/>
        <color theme="1"/>
        <rFont val="Calibri"/>
        <family val="2"/>
        <scheme val="minor"/>
      </rPr>
      <t>25% of ACV</t>
    </r>
  </si>
  <si>
    <r>
      <t xml:space="preserve">Historic Patients
</t>
    </r>
    <r>
      <rPr>
        <i/>
        <sz val="9"/>
        <color theme="1"/>
        <rFont val="Calibri"/>
        <family val="2"/>
        <scheme val="minor"/>
      </rPr>
      <t>40% of ACV</t>
    </r>
  </si>
  <si>
    <r>
      <t xml:space="preserve">Fluoride Varnish
</t>
    </r>
    <r>
      <rPr>
        <i/>
        <sz val="9"/>
        <color theme="1"/>
        <rFont val="Calibri"/>
        <family val="2"/>
        <scheme val="minor"/>
      </rPr>
      <t>10% of ACV</t>
    </r>
  </si>
  <si>
    <t>Annual Contract Value (ACV)</t>
  </si>
  <si>
    <t xml:space="preserve">Contract 3. </t>
  </si>
  <si>
    <t xml:space="preserve">Contract 5. </t>
  </si>
  <si>
    <t>Contract 7.</t>
  </si>
  <si>
    <t>Contract 8.</t>
  </si>
  <si>
    <t>Contract 9.</t>
  </si>
  <si>
    <t>Contract 1.</t>
  </si>
  <si>
    <t>Contract 4.</t>
  </si>
  <si>
    <t>Contract Reform Breakdowns 2023/24</t>
  </si>
  <si>
    <t>UDA Contract Target 2023/24</t>
  </si>
  <si>
    <t>Contracted UDA's</t>
  </si>
  <si>
    <t>UDA Performance Target</t>
  </si>
  <si>
    <t>Performance</t>
  </si>
  <si>
    <t>Performance %</t>
  </si>
  <si>
    <r>
      <t xml:space="preserve">Performance %
</t>
    </r>
    <r>
      <rPr>
        <sz val="9"/>
        <color theme="1"/>
        <rFont val="Calibri"/>
        <family val="2"/>
        <scheme val="minor"/>
      </rPr>
      <t>(Adult)</t>
    </r>
  </si>
  <si>
    <r>
      <t xml:space="preserve">Performance %
</t>
    </r>
    <r>
      <rPr>
        <sz val="9"/>
        <color theme="1"/>
        <rFont val="Calibri"/>
        <family val="2"/>
        <scheme val="minor"/>
      </rPr>
      <t>(Child)</t>
    </r>
  </si>
  <si>
    <t>2022/23 YTD Performance</t>
  </si>
  <si>
    <t>2022/23 YTD Performance Percentage</t>
  </si>
  <si>
    <r>
      <t xml:space="preserve">Target % 
</t>
    </r>
    <r>
      <rPr>
        <i/>
        <sz val="9"/>
        <color theme="1"/>
        <rFont val="Calibri"/>
        <family val="2"/>
        <scheme val="minor"/>
      </rPr>
      <t>(for both Adult &amp; Child)</t>
    </r>
  </si>
  <si>
    <t xml:space="preserve">New Patients
</t>
  </si>
  <si>
    <t xml:space="preserve">Targeted UDA's
</t>
  </si>
  <si>
    <t xml:space="preserve">Historic Patients
</t>
  </si>
  <si>
    <t xml:space="preserve">Fluoride Varnish
</t>
  </si>
  <si>
    <t>Contract Reform Performance 2022/23*</t>
  </si>
  <si>
    <t>* Performance figures for 2022/23 not yet finalised - these figures are based on data we have received until April 2023. No performance figures available yet for 2023/24</t>
  </si>
  <si>
    <t>UDA Contract Performance 2022/23</t>
  </si>
  <si>
    <t>1.	The a) name, b) location and c) total monetary value of each contract in every/your Health Board in a) FY23 and b) FY24, and whether the contract is operating under the new Welsh dental contract or UDAs in each case</t>
  </si>
  <si>
    <t>2.	Without naming the specific contract (i.e. by ensuring it is anonymous), please provide the targeted UDAs and specific Key Performance Indicators (KPI) necessary for 100% of all contracts in your area to be paid and not clawed back (i.e. number of new patients seen, number of fluoride varnishes, number of historic patients etc) – as an example, you could write “Contract 1” and then provide the information, without naming the specific provider.</t>
  </si>
  <si>
    <t>3.	For each month (or if you do not have this, either each quarter or for FY23 and FY24 year to date):
a.	The number of UDAs delivered by each contract (again, keeping this anonymous)
b.	The performance of each contract against each KPI (again, keeping this anonymous).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</si>
</sst>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2" fillId="0" borderId="7" xfId="0" applyFont="1" applyBorder="1"/>
    <xf numFmtId="0" fontId="0" fillId="0" borderId="8" xfId="0" applyBorder="1"/>
    <xf numFmtId="0" fontId="2" fillId="0" borderId="9" xfId="0" applyFont="1" applyBorder="1"/>
    <xf numFmtId="0" fontId="0" fillId="0" borderId="10" xfId="0" applyBorder="1"/>
    <xf numFmtId="0" fontId="0" fillId="0" borderId="9" xfId="0" applyBorder="1"/>
    <xf numFmtId="44" fontId="0" fillId="0" borderId="7" xfId="0" applyNumberFormat="1" applyBorder="1" applyAlignment="1">
      <alignment horizontal="center"/>
    </xf>
    <xf numFmtId="44" fontId="0" fillId="0" borderId="9" xfId="0" applyNumberFormat="1" applyBorder="1" applyAlignment="1">
      <alignment horizontal="center"/>
    </xf>
    <xf numFmtId="0" fontId="2" fillId="0" borderId="0" xfId="0" applyFont="1"/>
    <xf numFmtId="44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0" xfId="0" applyFont="1"/>
    <xf numFmtId="44" fontId="0" fillId="0" borderId="3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2" fillId="0" borderId="16" xfId="0" applyFont="1" applyBorder="1"/>
    <xf numFmtId="0" fontId="0" fillId="0" borderId="17" xfId="0" applyBorder="1" applyAlignment="1">
      <alignment horizontal="center"/>
    </xf>
    <xf numFmtId="44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9" fontId="0" fillId="0" borderId="17" xfId="0" applyNumberForma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4" fontId="0" fillId="0" borderId="18" xfId="0" applyNumberFormat="1" applyBorder="1" applyAlignment="1">
      <alignment horizontal="center"/>
    </xf>
    <xf numFmtId="44" fontId="0" fillId="0" borderId="19" xfId="0" applyNumberForma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9" fontId="0" fillId="0" borderId="2" xfId="0" applyNumberFormat="1" applyBorder="1" applyAlignment="1">
      <alignment horizontal="center"/>
    </xf>
    <xf numFmtId="0" fontId="2" fillId="0" borderId="26" xfId="0" applyFont="1" applyBorder="1"/>
    <xf numFmtId="0" fontId="2" fillId="0" borderId="27" xfId="0" applyFont="1" applyBorder="1"/>
    <xf numFmtId="0" fontId="2" fillId="0" borderId="24" xfId="0" applyFont="1" applyBorder="1"/>
    <xf numFmtId="0" fontId="2" fillId="0" borderId="9" xfId="0" applyFont="1" applyBorder="1" applyAlignment="1">
      <alignment horizontal="center" wrapText="1"/>
    </xf>
    <xf numFmtId="1" fontId="0" fillId="0" borderId="18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25" xfId="0" applyFont="1" applyBorder="1"/>
    <xf numFmtId="44" fontId="0" fillId="0" borderId="9" xfId="0" applyNumberFormat="1" applyBorder="1"/>
    <xf numFmtId="1" fontId="0" fillId="0" borderId="13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9" fontId="0" fillId="0" borderId="8" xfId="1" applyFont="1" applyBorder="1" applyAlignment="1">
      <alignment horizontal="center"/>
    </xf>
    <xf numFmtId="9" fontId="0" fillId="0" borderId="10" xfId="1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3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9" fontId="0" fillId="0" borderId="17" xfId="1" applyFont="1" applyBorder="1" applyAlignment="1">
      <alignment horizontal="center"/>
    </xf>
    <xf numFmtId="0" fontId="0" fillId="0" borderId="17" xfId="0" applyBorder="1"/>
    <xf numFmtId="0" fontId="7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" fontId="7" fillId="0" borderId="16" xfId="0" applyNumberFormat="1" applyFont="1" applyBorder="1" applyAlignment="1">
      <alignment horizontal="center"/>
    </xf>
    <xf numFmtId="1" fontId="7" fillId="0" borderId="7" xfId="0" applyNumberFormat="1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9" fontId="7" fillId="0" borderId="16" xfId="0" applyNumberFormat="1" applyFont="1" applyBorder="1" applyAlignment="1">
      <alignment horizontal="center"/>
    </xf>
    <xf numFmtId="9" fontId="7" fillId="0" borderId="7" xfId="0" applyNumberFormat="1" applyFont="1" applyBorder="1" applyAlignment="1">
      <alignment horizontal="center"/>
    </xf>
    <xf numFmtId="9" fontId="7" fillId="0" borderId="9" xfId="0" applyNumberFormat="1" applyFont="1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4" fontId="0" fillId="0" borderId="10" xfId="1" applyNumberFormat="1" applyFont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1B50-F222-4A8D-85FD-853282B63081}">
  <dimension ref="B2:J27"/>
  <sheetViews>
    <sheetView tabSelected="1" workbookViewId="0">
      <selection activeCell="K20" sqref="K20"/>
    </sheetView>
  </sheetViews>
  <sheetFormatPr defaultRowHeight="14.4" x14ac:dyDescent="0.3"/>
  <cols>
    <col min="1" max="1" width="3.33203125" customWidth="1"/>
    <col min="2" max="2" width="11.44140625" bestFit="1" customWidth="1"/>
    <col min="3" max="3" width="12.33203125" bestFit="1" customWidth="1"/>
    <col min="4" max="4" width="20.44140625" style="1" bestFit="1" customWidth="1"/>
    <col min="5" max="5" width="15.5546875" style="1" bestFit="1" customWidth="1"/>
    <col min="6" max="6" width="20.44140625" bestFit="1" customWidth="1"/>
    <col min="7" max="7" width="15.5546875" bestFit="1" customWidth="1"/>
    <col min="9" max="9" width="12.33203125" bestFit="1" customWidth="1"/>
    <col min="10" max="10" width="17.5546875" bestFit="1" customWidth="1"/>
  </cols>
  <sheetData>
    <row r="2" spans="2:10" ht="28.2" customHeight="1" x14ac:dyDescent="0.3">
      <c r="B2" s="85" t="s">
        <v>64</v>
      </c>
      <c r="C2" s="85"/>
      <c r="D2" s="85"/>
      <c r="E2" s="85"/>
      <c r="F2" s="85"/>
      <c r="G2" s="85"/>
      <c r="H2" s="85"/>
      <c r="I2" s="85"/>
    </row>
    <row r="3" spans="2:10" ht="15" thickBot="1" x14ac:dyDescent="0.35"/>
    <row r="4" spans="2:10" x14ac:dyDescent="0.3">
      <c r="B4" s="6"/>
      <c r="C4" s="7"/>
      <c r="D4" s="83" t="s">
        <v>19</v>
      </c>
      <c r="E4" s="84"/>
      <c r="F4" s="83" t="s">
        <v>20</v>
      </c>
      <c r="G4" s="84"/>
    </row>
    <row r="5" spans="2:10" ht="15" thickBot="1" x14ac:dyDescent="0.35">
      <c r="B5" s="12"/>
      <c r="C5" s="78" t="s">
        <v>24</v>
      </c>
      <c r="D5" s="79" t="s">
        <v>22</v>
      </c>
      <c r="E5" s="80" t="s">
        <v>21</v>
      </c>
      <c r="F5" s="79" t="s">
        <v>22</v>
      </c>
      <c r="G5" s="80" t="s">
        <v>21</v>
      </c>
    </row>
    <row r="6" spans="2:10" x14ac:dyDescent="0.3">
      <c r="B6" s="24" t="s">
        <v>0</v>
      </c>
      <c r="C6" s="61" t="s">
        <v>25</v>
      </c>
      <c r="D6" s="26">
        <v>42161.74</v>
      </c>
      <c r="E6" s="25" t="s">
        <v>23</v>
      </c>
      <c r="F6" s="26">
        <v>42161.74</v>
      </c>
      <c r="G6" s="25" t="s">
        <v>23</v>
      </c>
    </row>
    <row r="7" spans="2:10" x14ac:dyDescent="0.3">
      <c r="B7" s="8" t="s">
        <v>1</v>
      </c>
      <c r="C7" s="9" t="s">
        <v>25</v>
      </c>
      <c r="D7" s="13">
        <v>135867.09</v>
      </c>
      <c r="E7" s="4" t="s">
        <v>23</v>
      </c>
      <c r="F7" s="13">
        <v>135867.09</v>
      </c>
      <c r="G7" s="4" t="s">
        <v>23</v>
      </c>
      <c r="I7" s="2" t="s">
        <v>25</v>
      </c>
      <c r="J7" s="3" t="s">
        <v>27</v>
      </c>
    </row>
    <row r="8" spans="2:10" x14ac:dyDescent="0.3">
      <c r="B8" s="8" t="s">
        <v>2</v>
      </c>
      <c r="C8" s="9" t="s">
        <v>25</v>
      </c>
      <c r="D8" s="13">
        <v>29903.040000000001</v>
      </c>
      <c r="E8" s="4" t="s">
        <v>31</v>
      </c>
      <c r="F8" s="13">
        <v>29903.040000000001</v>
      </c>
      <c r="G8" s="4" t="s">
        <v>31</v>
      </c>
      <c r="I8" s="2" t="s">
        <v>28</v>
      </c>
      <c r="J8" s="3" t="s">
        <v>29</v>
      </c>
    </row>
    <row r="9" spans="2:10" x14ac:dyDescent="0.3">
      <c r="B9" s="8" t="s">
        <v>3</v>
      </c>
      <c r="C9" s="9" t="s">
        <v>25</v>
      </c>
      <c r="D9" s="13">
        <v>203828.94</v>
      </c>
      <c r="E9" s="4" t="s">
        <v>23</v>
      </c>
      <c r="F9" s="13">
        <v>203828.94</v>
      </c>
      <c r="G9" s="4" t="s">
        <v>23</v>
      </c>
      <c r="I9" s="2" t="s">
        <v>26</v>
      </c>
      <c r="J9" s="3" t="s">
        <v>30</v>
      </c>
    </row>
    <row r="10" spans="2:10" x14ac:dyDescent="0.3">
      <c r="B10" s="8" t="s">
        <v>4</v>
      </c>
      <c r="C10" s="9" t="s">
        <v>25</v>
      </c>
      <c r="D10" s="13">
        <v>451833.92</v>
      </c>
      <c r="E10" s="4" t="s">
        <v>31</v>
      </c>
      <c r="F10" s="13">
        <v>502037.69</v>
      </c>
      <c r="G10" s="4" t="s">
        <v>31</v>
      </c>
    </row>
    <row r="11" spans="2:10" x14ac:dyDescent="0.3">
      <c r="B11" s="8" t="s">
        <v>5</v>
      </c>
      <c r="C11" s="9" t="s">
        <v>25</v>
      </c>
      <c r="D11" s="13">
        <v>961199.67</v>
      </c>
      <c r="E11" s="4" t="s">
        <v>23</v>
      </c>
      <c r="F11" s="13">
        <v>663200</v>
      </c>
      <c r="G11" s="4" t="s">
        <v>23</v>
      </c>
    </row>
    <row r="12" spans="2:10" x14ac:dyDescent="0.3">
      <c r="B12" s="8" t="s">
        <v>6</v>
      </c>
      <c r="C12" s="9" t="s">
        <v>25</v>
      </c>
      <c r="D12" s="13">
        <v>515711.85</v>
      </c>
      <c r="E12" s="4" t="s">
        <v>23</v>
      </c>
      <c r="F12" s="13">
        <v>515711.85</v>
      </c>
      <c r="G12" s="4" t="s">
        <v>23</v>
      </c>
    </row>
    <row r="13" spans="2:10" x14ac:dyDescent="0.3">
      <c r="B13" s="8" t="s">
        <v>7</v>
      </c>
      <c r="C13" s="9" t="s">
        <v>28</v>
      </c>
      <c r="D13" s="13">
        <v>342713.95</v>
      </c>
      <c r="E13" s="4" t="s">
        <v>31</v>
      </c>
      <c r="F13" s="13">
        <v>474796.95</v>
      </c>
      <c r="G13" s="4" t="s">
        <v>31</v>
      </c>
    </row>
    <row r="14" spans="2:10" x14ac:dyDescent="0.3">
      <c r="B14" s="8" t="s">
        <v>8</v>
      </c>
      <c r="C14" s="9" t="s">
        <v>28</v>
      </c>
      <c r="D14" s="13">
        <v>307146.07</v>
      </c>
      <c r="E14" s="4" t="s">
        <v>23</v>
      </c>
      <c r="F14" s="13">
        <v>420479.4</v>
      </c>
      <c r="G14" s="4" t="s">
        <v>23</v>
      </c>
    </row>
    <row r="15" spans="2:10" x14ac:dyDescent="0.3">
      <c r="B15" s="8" t="s">
        <v>9</v>
      </c>
      <c r="C15" s="9" t="s">
        <v>28</v>
      </c>
      <c r="D15" s="13">
        <v>361334.88</v>
      </c>
      <c r="E15" s="4" t="s">
        <v>23</v>
      </c>
      <c r="F15" s="13">
        <v>361334.88</v>
      </c>
      <c r="G15" s="4" t="s">
        <v>23</v>
      </c>
    </row>
    <row r="16" spans="2:10" x14ac:dyDescent="0.3">
      <c r="B16" s="8" t="s">
        <v>10</v>
      </c>
      <c r="C16" s="9" t="s">
        <v>28</v>
      </c>
      <c r="D16" s="13">
        <v>7133.83</v>
      </c>
      <c r="E16" s="4" t="s">
        <v>31</v>
      </c>
      <c r="F16" s="13">
        <v>7133.83</v>
      </c>
      <c r="G16" s="4" t="s">
        <v>31</v>
      </c>
    </row>
    <row r="17" spans="2:7" x14ac:dyDescent="0.3">
      <c r="B17" s="8" t="s">
        <v>11</v>
      </c>
      <c r="C17" s="9" t="s">
        <v>26</v>
      </c>
      <c r="D17" s="13">
        <v>309423.74</v>
      </c>
      <c r="E17" s="4" t="s">
        <v>23</v>
      </c>
      <c r="F17" s="13">
        <v>61884.75</v>
      </c>
      <c r="G17" s="4" t="s">
        <v>23</v>
      </c>
    </row>
    <row r="18" spans="2:7" x14ac:dyDescent="0.3">
      <c r="B18" s="8" t="s">
        <v>12</v>
      </c>
      <c r="C18" s="9" t="s">
        <v>26</v>
      </c>
      <c r="D18" s="13">
        <v>424935.05</v>
      </c>
      <c r="E18" s="4" t="s">
        <v>23</v>
      </c>
      <c r="F18" s="13">
        <v>424935.05</v>
      </c>
      <c r="G18" s="4" t="s">
        <v>23</v>
      </c>
    </row>
    <row r="19" spans="2:7" x14ac:dyDescent="0.3">
      <c r="B19" s="8" t="s">
        <v>13</v>
      </c>
      <c r="C19" s="9" t="s">
        <v>26</v>
      </c>
      <c r="D19" s="13">
        <v>512052.42</v>
      </c>
      <c r="E19" s="4" t="s">
        <v>23</v>
      </c>
      <c r="F19" s="13">
        <v>512052.42</v>
      </c>
      <c r="G19" s="4" t="s">
        <v>23</v>
      </c>
    </row>
    <row r="20" spans="2:7" x14ac:dyDescent="0.3">
      <c r="B20" s="8" t="s">
        <v>14</v>
      </c>
      <c r="C20" s="9" t="s">
        <v>26</v>
      </c>
      <c r="D20" s="13">
        <v>220877.76</v>
      </c>
      <c r="E20" s="4" t="s">
        <v>23</v>
      </c>
      <c r="F20" s="13">
        <v>220877.76</v>
      </c>
      <c r="G20" s="4" t="s">
        <v>23</v>
      </c>
    </row>
    <row r="21" spans="2:7" x14ac:dyDescent="0.3">
      <c r="B21" s="8" t="s">
        <v>15</v>
      </c>
      <c r="C21" s="9" t="s">
        <v>26</v>
      </c>
      <c r="D21" s="13">
        <v>353670.12</v>
      </c>
      <c r="E21" s="4" t="s">
        <v>23</v>
      </c>
      <c r="F21" s="13">
        <v>353670.12</v>
      </c>
      <c r="G21" s="4" t="s">
        <v>23</v>
      </c>
    </row>
    <row r="22" spans="2:7" x14ac:dyDescent="0.3">
      <c r="B22" s="8" t="s">
        <v>16</v>
      </c>
      <c r="C22" s="9" t="s">
        <v>26</v>
      </c>
      <c r="D22" s="13">
        <v>78203.009999999995</v>
      </c>
      <c r="E22" s="4" t="s">
        <v>23</v>
      </c>
      <c r="F22" s="13">
        <v>78203.009999999995</v>
      </c>
      <c r="G22" s="4" t="s">
        <v>31</v>
      </c>
    </row>
    <row r="23" spans="2:7" x14ac:dyDescent="0.3">
      <c r="B23" s="8" t="s">
        <v>17</v>
      </c>
      <c r="C23" s="9" t="s">
        <v>26</v>
      </c>
      <c r="D23" s="13">
        <v>257596.56</v>
      </c>
      <c r="E23" s="4" t="s">
        <v>23</v>
      </c>
      <c r="F23" s="13">
        <v>257596.56</v>
      </c>
      <c r="G23" s="4" t="s">
        <v>23</v>
      </c>
    </row>
    <row r="24" spans="2:7" ht="15" thickBot="1" x14ac:dyDescent="0.35">
      <c r="B24" s="10" t="s">
        <v>18</v>
      </c>
      <c r="C24" s="11" t="s">
        <v>25</v>
      </c>
      <c r="D24" s="81"/>
      <c r="E24" s="82"/>
      <c r="F24" s="49">
        <v>100000</v>
      </c>
      <c r="G24" s="5" t="s">
        <v>23</v>
      </c>
    </row>
    <row r="25" spans="2:7" x14ac:dyDescent="0.3">
      <c r="B25" s="15"/>
    </row>
    <row r="26" spans="2:7" x14ac:dyDescent="0.3">
      <c r="B26" s="15"/>
    </row>
    <row r="27" spans="2:7" x14ac:dyDescent="0.3">
      <c r="B27" s="15"/>
    </row>
  </sheetData>
  <mergeCells count="3">
    <mergeCell ref="D4:E4"/>
    <mergeCell ref="F4:G4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89A94-5362-4F98-BDCE-76E85D6BC550}">
  <dimension ref="B2:O27"/>
  <sheetViews>
    <sheetView workbookViewId="0">
      <selection sqref="A1:M1"/>
    </sheetView>
  </sheetViews>
  <sheetFormatPr defaultRowHeight="14.4" x14ac:dyDescent="0.3"/>
  <cols>
    <col min="1" max="1" width="2.6640625" customWidth="1"/>
    <col min="2" max="2" width="16.6640625" customWidth="1"/>
    <col min="3" max="3" width="19.5546875" customWidth="1"/>
    <col min="4" max="4" width="14.5546875" bestFit="1" customWidth="1"/>
    <col min="5" max="12" width="12.44140625" customWidth="1"/>
    <col min="14" max="14" width="12.44140625" customWidth="1"/>
    <col min="15" max="15" width="15.88671875" customWidth="1"/>
  </cols>
  <sheetData>
    <row r="2" spans="2:15" ht="46.2" customHeight="1" x14ac:dyDescent="0.3">
      <c r="B2" s="85" t="s">
        <v>65</v>
      </c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2:15" ht="15" thickBot="1" x14ac:dyDescent="0.35"/>
    <row r="4" spans="2:15" ht="28.95" customHeight="1" x14ac:dyDescent="0.3">
      <c r="B4" s="96" t="s">
        <v>46</v>
      </c>
      <c r="C4" s="98" t="s">
        <v>20</v>
      </c>
      <c r="D4" s="84"/>
      <c r="E4" s="95" t="s">
        <v>34</v>
      </c>
      <c r="F4" s="89"/>
      <c r="G4" s="94" t="s">
        <v>35</v>
      </c>
      <c r="H4" s="84"/>
      <c r="I4" s="94" t="s">
        <v>36</v>
      </c>
      <c r="J4" s="84"/>
      <c r="K4" s="94" t="s">
        <v>37</v>
      </c>
      <c r="L4" s="84"/>
    </row>
    <row r="5" spans="2:15" ht="29.4" thickBot="1" x14ac:dyDescent="0.35">
      <c r="B5" s="97"/>
      <c r="C5" s="29" t="s">
        <v>38</v>
      </c>
      <c r="D5" s="30" t="s">
        <v>21</v>
      </c>
      <c r="E5" s="31" t="s">
        <v>32</v>
      </c>
      <c r="F5" s="30" t="s">
        <v>33</v>
      </c>
      <c r="G5" s="31" t="s">
        <v>32</v>
      </c>
      <c r="H5" s="30" t="s">
        <v>33</v>
      </c>
      <c r="I5" s="31" t="s">
        <v>32</v>
      </c>
      <c r="J5" s="30" t="s">
        <v>33</v>
      </c>
      <c r="K5" s="31" t="s">
        <v>32</v>
      </c>
      <c r="L5" s="30" t="s">
        <v>33</v>
      </c>
    </row>
    <row r="6" spans="2:15" x14ac:dyDescent="0.3">
      <c r="B6" s="34" t="s">
        <v>0</v>
      </c>
      <c r="C6" s="32">
        <v>42161.74</v>
      </c>
      <c r="D6" s="25" t="s">
        <v>23</v>
      </c>
      <c r="E6" s="26">
        <f>SUM(C6*0.25)</f>
        <v>10540.434999999999</v>
      </c>
      <c r="F6" s="27">
        <v>317</v>
      </c>
      <c r="G6" s="26">
        <f>SUM(C6*0.25)</f>
        <v>10540.434999999999</v>
      </c>
      <c r="H6" s="27">
        <f>SUM(C6/177650)*247</f>
        <v>58.620601069518713</v>
      </c>
      <c r="I6" s="26">
        <f>SUM(C6*0.4)</f>
        <v>16864.696</v>
      </c>
      <c r="J6" s="27">
        <f>SUM(C6/177650)*1216</f>
        <v>288.59372834224598</v>
      </c>
      <c r="K6" s="26">
        <f>SUM(C6*0.1)</f>
        <v>4216.174</v>
      </c>
      <c r="L6" s="28">
        <v>0.75</v>
      </c>
    </row>
    <row r="7" spans="2:15" x14ac:dyDescent="0.3">
      <c r="B7" s="35" t="s">
        <v>1</v>
      </c>
      <c r="C7" s="19">
        <v>135867.09</v>
      </c>
      <c r="D7" s="4" t="s">
        <v>23</v>
      </c>
      <c r="E7" s="13">
        <f t="shared" ref="E7:E19" si="0">SUM(C7*0.25)</f>
        <v>33966.772499999999</v>
      </c>
      <c r="F7" s="20">
        <v>1218</v>
      </c>
      <c r="G7" s="13">
        <f t="shared" ref="G7:G19" si="1">SUM(C7*0.25)</f>
        <v>33966.772499999999</v>
      </c>
      <c r="H7" s="20">
        <f t="shared" ref="H7:H19" si="2">SUM(C7/177650)*247</f>
        <v>188.90611443850267</v>
      </c>
      <c r="I7" s="13">
        <f t="shared" ref="I7:I19" si="3">SUM(C7*0.4)</f>
        <v>54346.836000000003</v>
      </c>
      <c r="J7" s="20">
        <f t="shared" ref="J7:J19" si="4">SUM(C7/177650)*1216</f>
        <v>929.99933262032084</v>
      </c>
      <c r="K7" s="13">
        <f t="shared" ref="K7:K19" si="5">SUM(C7*0.1)</f>
        <v>13586.709000000001</v>
      </c>
      <c r="L7" s="22">
        <v>0.75</v>
      </c>
      <c r="N7" s="15"/>
      <c r="O7" s="18"/>
    </row>
    <row r="8" spans="2:15" x14ac:dyDescent="0.3">
      <c r="B8" s="35" t="s">
        <v>39</v>
      </c>
      <c r="C8" s="19">
        <v>203828.94</v>
      </c>
      <c r="D8" s="4" t="s">
        <v>23</v>
      </c>
      <c r="E8" s="13">
        <f t="shared" si="0"/>
        <v>50957.235000000001</v>
      </c>
      <c r="F8" s="20">
        <v>1750</v>
      </c>
      <c r="G8" s="13">
        <f t="shared" si="1"/>
        <v>50957.235000000001</v>
      </c>
      <c r="H8" s="20">
        <f t="shared" si="2"/>
        <v>283.39852620320852</v>
      </c>
      <c r="I8" s="13">
        <f t="shared" si="3"/>
        <v>81531.576000000001</v>
      </c>
      <c r="J8" s="20">
        <f t="shared" si="4"/>
        <v>1395.1927443850266</v>
      </c>
      <c r="K8" s="13">
        <f t="shared" si="5"/>
        <v>20382.894</v>
      </c>
      <c r="L8" s="22">
        <v>0.75</v>
      </c>
      <c r="N8" s="15"/>
      <c r="O8" s="18"/>
    </row>
    <row r="9" spans="2:15" x14ac:dyDescent="0.3">
      <c r="B9" s="35" t="s">
        <v>3</v>
      </c>
      <c r="C9" s="19">
        <v>663200</v>
      </c>
      <c r="D9" s="4" t="s">
        <v>23</v>
      </c>
      <c r="E9" s="13">
        <f t="shared" si="0"/>
        <v>165800</v>
      </c>
      <c r="F9" s="20">
        <v>5000</v>
      </c>
      <c r="G9" s="13">
        <f t="shared" si="1"/>
        <v>165800</v>
      </c>
      <c r="H9" s="20">
        <f t="shared" si="2"/>
        <v>922.096256684492</v>
      </c>
      <c r="I9" s="13">
        <f t="shared" si="3"/>
        <v>265280</v>
      </c>
      <c r="J9" s="20">
        <f t="shared" si="4"/>
        <v>4539.5508021390378</v>
      </c>
      <c r="K9" s="13">
        <f t="shared" si="5"/>
        <v>66320</v>
      </c>
      <c r="L9" s="22">
        <v>0.75</v>
      </c>
    </row>
    <row r="10" spans="2:15" x14ac:dyDescent="0.3">
      <c r="B10" s="35" t="s">
        <v>40</v>
      </c>
      <c r="C10" s="19">
        <v>515711.85</v>
      </c>
      <c r="D10" s="4" t="s">
        <v>23</v>
      </c>
      <c r="E10" s="13">
        <f t="shared" si="0"/>
        <v>128927.96249999999</v>
      </c>
      <c r="F10" s="20">
        <v>3938</v>
      </c>
      <c r="G10" s="13">
        <f t="shared" si="1"/>
        <v>128927.96249999999</v>
      </c>
      <c r="H10" s="20">
        <f t="shared" si="2"/>
        <v>717.03251871657744</v>
      </c>
      <c r="I10" s="13">
        <f t="shared" si="3"/>
        <v>206284.74</v>
      </c>
      <c r="J10" s="20">
        <f t="shared" si="4"/>
        <v>3530.0062459893043</v>
      </c>
      <c r="K10" s="13">
        <f t="shared" si="5"/>
        <v>51571.184999999998</v>
      </c>
      <c r="L10" s="22">
        <v>0.75</v>
      </c>
    </row>
    <row r="11" spans="2:15" x14ac:dyDescent="0.3">
      <c r="B11" s="35" t="s">
        <v>5</v>
      </c>
      <c r="C11" s="19">
        <v>420479.4</v>
      </c>
      <c r="D11" s="4" t="s">
        <v>23</v>
      </c>
      <c r="E11" s="13">
        <f t="shared" si="0"/>
        <v>105119.85</v>
      </c>
      <c r="F11" s="20">
        <v>3398</v>
      </c>
      <c r="G11" s="13">
        <f t="shared" si="1"/>
        <v>105119.85</v>
      </c>
      <c r="H11" s="20">
        <f t="shared" si="2"/>
        <v>584.62376470588242</v>
      </c>
      <c r="I11" s="13">
        <f t="shared" si="3"/>
        <v>168191.76</v>
      </c>
      <c r="J11" s="20">
        <f t="shared" si="4"/>
        <v>2878.1477647058823</v>
      </c>
      <c r="K11" s="13">
        <f t="shared" si="5"/>
        <v>42047.94</v>
      </c>
      <c r="L11" s="22">
        <v>0.75</v>
      </c>
    </row>
    <row r="12" spans="2:15" x14ac:dyDescent="0.3">
      <c r="B12" s="35" t="s">
        <v>41</v>
      </c>
      <c r="C12" s="19">
        <v>361334.88</v>
      </c>
      <c r="D12" s="4" t="s">
        <v>23</v>
      </c>
      <c r="E12" s="13">
        <f t="shared" si="0"/>
        <v>90333.72</v>
      </c>
      <c r="F12" s="20">
        <v>2750</v>
      </c>
      <c r="G12" s="13">
        <f t="shared" si="1"/>
        <v>90333.72</v>
      </c>
      <c r="H12" s="20">
        <f t="shared" si="2"/>
        <v>502.39074224598932</v>
      </c>
      <c r="I12" s="13">
        <f t="shared" si="3"/>
        <v>144533.95200000002</v>
      </c>
      <c r="J12" s="20">
        <f t="shared" si="4"/>
        <v>2473.3082695187168</v>
      </c>
      <c r="K12" s="13">
        <f t="shared" si="5"/>
        <v>36133.488000000005</v>
      </c>
      <c r="L12" s="22">
        <v>0.75</v>
      </c>
    </row>
    <row r="13" spans="2:15" x14ac:dyDescent="0.3">
      <c r="B13" s="35" t="s">
        <v>42</v>
      </c>
      <c r="C13" s="19">
        <v>61884.75</v>
      </c>
      <c r="D13" s="4" t="s">
        <v>23</v>
      </c>
      <c r="E13" s="13">
        <f t="shared" si="0"/>
        <v>15471.1875</v>
      </c>
      <c r="F13" s="20">
        <v>525</v>
      </c>
      <c r="G13" s="13">
        <f t="shared" si="1"/>
        <v>15471.1875</v>
      </c>
      <c r="H13" s="20">
        <f t="shared" si="2"/>
        <v>86.042967914438492</v>
      </c>
      <c r="I13" s="13">
        <f t="shared" si="3"/>
        <v>24753.9</v>
      </c>
      <c r="J13" s="20">
        <f t="shared" si="4"/>
        <v>423.59614973262029</v>
      </c>
      <c r="K13" s="13">
        <f t="shared" si="5"/>
        <v>6188.4750000000004</v>
      </c>
      <c r="L13" s="22">
        <v>0.75</v>
      </c>
    </row>
    <row r="14" spans="2:15" x14ac:dyDescent="0.3">
      <c r="B14" s="35" t="s">
        <v>43</v>
      </c>
      <c r="C14" s="19">
        <v>424935.05</v>
      </c>
      <c r="D14" s="4" t="s">
        <v>23</v>
      </c>
      <c r="E14" s="13">
        <f t="shared" si="0"/>
        <v>106233.7625</v>
      </c>
      <c r="F14" s="20">
        <v>3244</v>
      </c>
      <c r="G14" s="13">
        <f t="shared" si="1"/>
        <v>106233.7625</v>
      </c>
      <c r="H14" s="20">
        <f t="shared" si="2"/>
        <v>590.81878609625664</v>
      </c>
      <c r="I14" s="13">
        <f t="shared" si="3"/>
        <v>169974.02000000002</v>
      </c>
      <c r="J14" s="20">
        <f t="shared" si="4"/>
        <v>2908.6463315508017</v>
      </c>
      <c r="K14" s="13">
        <f t="shared" si="5"/>
        <v>42493.505000000005</v>
      </c>
      <c r="L14" s="22">
        <v>0.75</v>
      </c>
    </row>
    <row r="15" spans="2:15" x14ac:dyDescent="0.3">
      <c r="B15" s="35" t="s">
        <v>9</v>
      </c>
      <c r="C15" s="19">
        <v>512052.42</v>
      </c>
      <c r="D15" s="4" t="s">
        <v>23</v>
      </c>
      <c r="E15" s="13">
        <f t="shared" si="0"/>
        <v>128013.105</v>
      </c>
      <c r="F15" s="20">
        <v>3862</v>
      </c>
      <c r="G15" s="13">
        <f t="shared" si="1"/>
        <v>128013.105</v>
      </c>
      <c r="H15" s="20">
        <f t="shared" si="2"/>
        <v>711.94454117647047</v>
      </c>
      <c r="I15" s="13">
        <f t="shared" si="3"/>
        <v>204820.96799999999</v>
      </c>
      <c r="J15" s="20">
        <f t="shared" si="4"/>
        <v>3504.9577411764703</v>
      </c>
      <c r="K15" s="13">
        <f t="shared" si="5"/>
        <v>51205.241999999998</v>
      </c>
      <c r="L15" s="22">
        <v>0.75</v>
      </c>
    </row>
    <row r="16" spans="2:15" x14ac:dyDescent="0.3">
      <c r="B16" s="35" t="s">
        <v>10</v>
      </c>
      <c r="C16" s="19">
        <v>220877.76</v>
      </c>
      <c r="D16" s="4" t="s">
        <v>23</v>
      </c>
      <c r="E16" s="13">
        <f t="shared" si="0"/>
        <v>55219.44</v>
      </c>
      <c r="F16" s="20">
        <v>1864</v>
      </c>
      <c r="G16" s="13">
        <f t="shared" si="1"/>
        <v>55219.44</v>
      </c>
      <c r="H16" s="20">
        <f t="shared" si="2"/>
        <v>307.10276791443852</v>
      </c>
      <c r="I16" s="13">
        <f t="shared" si="3"/>
        <v>88351.104000000007</v>
      </c>
      <c r="J16" s="20">
        <f t="shared" si="4"/>
        <v>1511.8905497326202</v>
      </c>
      <c r="K16" s="13">
        <f t="shared" si="5"/>
        <v>22087.776000000002</v>
      </c>
      <c r="L16" s="22">
        <v>0.75</v>
      </c>
    </row>
    <row r="17" spans="2:15" x14ac:dyDescent="0.3">
      <c r="B17" s="35" t="s">
        <v>11</v>
      </c>
      <c r="C17" s="19">
        <v>353670.12</v>
      </c>
      <c r="D17" s="4" t="s">
        <v>23</v>
      </c>
      <c r="E17" s="13">
        <f t="shared" si="0"/>
        <v>88417.53</v>
      </c>
      <c r="F17" s="20">
        <v>3000</v>
      </c>
      <c r="G17" s="13">
        <f t="shared" si="1"/>
        <v>88417.53</v>
      </c>
      <c r="H17" s="20">
        <f t="shared" si="2"/>
        <v>491.73385668449197</v>
      </c>
      <c r="I17" s="13">
        <f t="shared" si="3"/>
        <v>141468.04800000001</v>
      </c>
      <c r="J17" s="20">
        <f t="shared" si="4"/>
        <v>2420.8436021390376</v>
      </c>
      <c r="K17" s="13">
        <f t="shared" si="5"/>
        <v>35367.012000000002</v>
      </c>
      <c r="L17" s="22">
        <v>0.75</v>
      </c>
    </row>
    <row r="18" spans="2:15" x14ac:dyDescent="0.3">
      <c r="B18" s="35" t="s">
        <v>12</v>
      </c>
      <c r="C18" s="19">
        <v>257596.56</v>
      </c>
      <c r="D18" s="4" t="s">
        <v>23</v>
      </c>
      <c r="E18" s="13">
        <f t="shared" si="0"/>
        <v>64399.14</v>
      </c>
      <c r="F18" s="20">
        <v>1977</v>
      </c>
      <c r="G18" s="13">
        <f t="shared" si="1"/>
        <v>64399.14</v>
      </c>
      <c r="H18" s="20">
        <f t="shared" si="2"/>
        <v>358.15564491978608</v>
      </c>
      <c r="I18" s="13">
        <f t="shared" si="3"/>
        <v>103038.62400000001</v>
      </c>
      <c r="J18" s="20">
        <f t="shared" si="4"/>
        <v>1763.2277903743313</v>
      </c>
      <c r="K18" s="13">
        <f t="shared" si="5"/>
        <v>25759.656000000003</v>
      </c>
      <c r="L18" s="22">
        <v>0.75</v>
      </c>
    </row>
    <row r="19" spans="2:15" ht="15" thickBot="1" x14ac:dyDescent="0.35">
      <c r="B19" s="36" t="s">
        <v>13</v>
      </c>
      <c r="C19" s="33">
        <v>100000</v>
      </c>
      <c r="D19" s="5" t="s">
        <v>23</v>
      </c>
      <c r="E19" s="14">
        <f t="shared" si="0"/>
        <v>25000</v>
      </c>
      <c r="F19" s="21">
        <v>834</v>
      </c>
      <c r="G19" s="14">
        <f t="shared" si="1"/>
        <v>25000</v>
      </c>
      <c r="H19" s="21">
        <f t="shared" si="2"/>
        <v>139.03743315508021</v>
      </c>
      <c r="I19" s="14">
        <f t="shared" si="3"/>
        <v>40000</v>
      </c>
      <c r="J19" s="21">
        <f t="shared" si="4"/>
        <v>684.49197860962568</v>
      </c>
      <c r="K19" s="14">
        <f t="shared" si="5"/>
        <v>10000</v>
      </c>
      <c r="L19" s="23">
        <v>0.75</v>
      </c>
    </row>
    <row r="20" spans="2:15" ht="15" thickBot="1" x14ac:dyDescent="0.35">
      <c r="B20" s="15"/>
    </row>
    <row r="21" spans="2:15" ht="24.6" customHeight="1" x14ac:dyDescent="0.3">
      <c r="B21" s="86" t="s">
        <v>47</v>
      </c>
      <c r="C21" s="88" t="s">
        <v>20</v>
      </c>
      <c r="D21" s="89"/>
      <c r="E21" s="90" t="s">
        <v>48</v>
      </c>
      <c r="F21" s="92" t="s">
        <v>49</v>
      </c>
    </row>
    <row r="22" spans="2:15" ht="28.95" customHeight="1" thickBot="1" x14ac:dyDescent="0.35">
      <c r="B22" s="87"/>
      <c r="C22" s="41" t="s">
        <v>38</v>
      </c>
      <c r="D22" s="30" t="s">
        <v>21</v>
      </c>
      <c r="E22" s="91"/>
      <c r="F22" s="93"/>
    </row>
    <row r="23" spans="2:15" x14ac:dyDescent="0.3">
      <c r="B23" s="40" t="s">
        <v>44</v>
      </c>
      <c r="C23" s="26">
        <v>502037.69</v>
      </c>
      <c r="D23" s="25" t="s">
        <v>31</v>
      </c>
      <c r="E23" s="42">
        <v>15000</v>
      </c>
      <c r="F23" s="28">
        <v>0.95</v>
      </c>
      <c r="G23" s="16"/>
      <c r="H23" s="1"/>
      <c r="I23" s="16"/>
      <c r="J23" s="1"/>
      <c r="K23" s="16"/>
    </row>
    <row r="24" spans="2:15" x14ac:dyDescent="0.3">
      <c r="B24" s="38" t="s">
        <v>1</v>
      </c>
      <c r="C24" s="13">
        <v>474796.95</v>
      </c>
      <c r="D24" s="4" t="s">
        <v>31</v>
      </c>
      <c r="E24" s="43">
        <v>14000</v>
      </c>
      <c r="F24" s="22">
        <v>0.95</v>
      </c>
      <c r="G24" s="16"/>
      <c r="H24" s="1"/>
      <c r="I24" s="16"/>
      <c r="J24" s="1"/>
      <c r="K24" s="16"/>
    </row>
    <row r="25" spans="2:15" x14ac:dyDescent="0.3">
      <c r="B25" s="38" t="s">
        <v>2</v>
      </c>
      <c r="C25" s="13">
        <v>7133.83</v>
      </c>
      <c r="D25" s="4" t="s">
        <v>31</v>
      </c>
      <c r="E25" s="43">
        <v>250</v>
      </c>
      <c r="F25" s="22">
        <v>0.95</v>
      </c>
      <c r="G25" s="16"/>
      <c r="H25" s="1"/>
      <c r="I25" s="16"/>
      <c r="J25" s="1"/>
      <c r="K25" s="16"/>
    </row>
    <row r="26" spans="2:15" x14ac:dyDescent="0.3">
      <c r="B26" s="38" t="s">
        <v>45</v>
      </c>
      <c r="C26" s="13">
        <v>78203.009999999995</v>
      </c>
      <c r="D26" s="4" t="s">
        <v>31</v>
      </c>
      <c r="E26" s="43">
        <v>2064</v>
      </c>
      <c r="F26" s="22">
        <v>0.95</v>
      </c>
      <c r="G26" s="16"/>
      <c r="H26" s="1"/>
      <c r="I26" s="16"/>
      <c r="J26" s="1"/>
      <c r="K26" s="16"/>
    </row>
    <row r="27" spans="2:15" ht="15" thickBot="1" x14ac:dyDescent="0.35">
      <c r="B27" s="39" t="s">
        <v>4</v>
      </c>
      <c r="C27" s="14">
        <v>29903.040000000001</v>
      </c>
      <c r="D27" s="5" t="s">
        <v>31</v>
      </c>
      <c r="E27" s="44">
        <v>700</v>
      </c>
      <c r="F27" s="23">
        <v>0.95</v>
      </c>
      <c r="G27" s="16"/>
      <c r="H27" s="1"/>
      <c r="I27" s="16"/>
      <c r="J27" s="1"/>
      <c r="K27" s="16"/>
      <c r="N27" s="15"/>
      <c r="O27" s="18"/>
    </row>
  </sheetData>
  <mergeCells count="11">
    <mergeCell ref="B21:B22"/>
    <mergeCell ref="C21:D21"/>
    <mergeCell ref="E21:E22"/>
    <mergeCell ref="F21:F22"/>
    <mergeCell ref="B2:L2"/>
    <mergeCell ref="K4:L4"/>
    <mergeCell ref="E4:F4"/>
    <mergeCell ref="B4:B5"/>
    <mergeCell ref="C4:D4"/>
    <mergeCell ref="G4:H4"/>
    <mergeCell ref="I4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81DF-D7A5-442D-A100-A486EA5380E4}">
  <dimension ref="B2:R26"/>
  <sheetViews>
    <sheetView workbookViewId="0">
      <selection activeCell="M2" sqref="M2"/>
    </sheetView>
  </sheetViews>
  <sheetFormatPr defaultRowHeight="14.4" x14ac:dyDescent="0.3"/>
  <cols>
    <col min="1" max="1" width="2.6640625" customWidth="1"/>
    <col min="2" max="2" width="16.6640625" customWidth="1"/>
    <col min="3" max="3" width="19.5546875" customWidth="1"/>
    <col min="4" max="4" width="15" customWidth="1"/>
    <col min="5" max="16" width="13.6640625" customWidth="1"/>
    <col min="17" max="17" width="12.44140625" customWidth="1"/>
    <col min="18" max="18" width="15.88671875" customWidth="1"/>
  </cols>
  <sheetData>
    <row r="2" spans="2:18" ht="42" customHeight="1" x14ac:dyDescent="0.3">
      <c r="B2" s="85" t="s">
        <v>66</v>
      </c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2:18" ht="14.4" customHeight="1" thickBot="1" x14ac:dyDescent="0.35"/>
    <row r="4" spans="2:18" ht="26.4" customHeight="1" x14ac:dyDescent="0.3">
      <c r="B4" s="109" t="s">
        <v>61</v>
      </c>
      <c r="C4" s="83" t="s">
        <v>19</v>
      </c>
      <c r="D4" s="84"/>
      <c r="E4" s="95" t="s">
        <v>58</v>
      </c>
      <c r="F4" s="100"/>
      <c r="G4" s="92"/>
      <c r="H4" s="101" t="s">
        <v>57</v>
      </c>
      <c r="I4" s="102"/>
      <c r="J4" s="103"/>
      <c r="K4" s="101" t="s">
        <v>59</v>
      </c>
      <c r="L4" s="102"/>
      <c r="M4" s="103"/>
      <c r="N4" s="95" t="s">
        <v>60</v>
      </c>
      <c r="O4" s="100"/>
      <c r="P4" s="92"/>
    </row>
    <row r="5" spans="2:18" ht="41.4" thickBot="1" x14ac:dyDescent="0.35">
      <c r="B5" s="110"/>
      <c r="C5" s="41" t="s">
        <v>38</v>
      </c>
      <c r="D5" s="30" t="s">
        <v>21</v>
      </c>
      <c r="E5" s="62" t="s">
        <v>33</v>
      </c>
      <c r="F5" s="63" t="s">
        <v>50</v>
      </c>
      <c r="G5" s="30" t="s">
        <v>51</v>
      </c>
      <c r="H5" s="62" t="s">
        <v>33</v>
      </c>
      <c r="I5" s="63" t="s">
        <v>50</v>
      </c>
      <c r="J5" s="30" t="s">
        <v>51</v>
      </c>
      <c r="K5" s="62" t="s">
        <v>33</v>
      </c>
      <c r="L5" s="63" t="s">
        <v>50</v>
      </c>
      <c r="M5" s="30" t="s">
        <v>51</v>
      </c>
      <c r="N5" s="64" t="s">
        <v>56</v>
      </c>
      <c r="O5" s="65" t="s">
        <v>52</v>
      </c>
      <c r="P5" s="47" t="s">
        <v>53</v>
      </c>
    </row>
    <row r="6" spans="2:18" x14ac:dyDescent="0.3">
      <c r="B6" s="48" t="s">
        <v>0</v>
      </c>
      <c r="C6" s="13">
        <v>42161.74</v>
      </c>
      <c r="D6" s="25" t="s">
        <v>23</v>
      </c>
      <c r="E6" s="69">
        <v>317</v>
      </c>
      <c r="F6" s="59">
        <v>295.60000000000002</v>
      </c>
      <c r="G6" s="60">
        <f>SUM(F6/E6)*100%</f>
        <v>0.93249211356466888</v>
      </c>
      <c r="H6" s="69">
        <v>62</v>
      </c>
      <c r="I6" s="59">
        <v>7</v>
      </c>
      <c r="J6" s="60">
        <f>SUM(I6/H6)*100%</f>
        <v>0.11290322580645161</v>
      </c>
      <c r="K6" s="69">
        <v>304</v>
      </c>
      <c r="L6" s="59">
        <v>110</v>
      </c>
      <c r="M6" s="60">
        <f>SUM(L6/K6)*100%</f>
        <v>0.36184210526315791</v>
      </c>
      <c r="N6" s="72">
        <v>0.75</v>
      </c>
      <c r="O6" s="66">
        <v>0.6</v>
      </c>
      <c r="P6" s="75">
        <v>0.871</v>
      </c>
    </row>
    <row r="7" spans="2:18" x14ac:dyDescent="0.3">
      <c r="B7" s="38" t="s">
        <v>1</v>
      </c>
      <c r="C7" s="13">
        <v>135867.09</v>
      </c>
      <c r="D7" s="4" t="s">
        <v>23</v>
      </c>
      <c r="E7" s="70">
        <v>1218</v>
      </c>
      <c r="F7" s="17">
        <v>3328.2</v>
      </c>
      <c r="G7" s="53">
        <f t="shared" ref="G7:G19" si="0">SUM(F7/E7)*100%</f>
        <v>2.7325123152709359</v>
      </c>
      <c r="H7" s="70">
        <v>199</v>
      </c>
      <c r="I7" s="17">
        <v>304</v>
      </c>
      <c r="J7" s="53">
        <f t="shared" ref="J7:J19" si="1">SUM(I7/H7)*100%</f>
        <v>1.5276381909547738</v>
      </c>
      <c r="K7" s="70">
        <v>979</v>
      </c>
      <c r="L7" s="17">
        <v>770</v>
      </c>
      <c r="M7" s="53">
        <f t="shared" ref="M7:M19" si="2">SUM(L7/K7)*100%</f>
        <v>0.7865168539325843</v>
      </c>
      <c r="N7" s="73">
        <v>0.75</v>
      </c>
      <c r="O7" s="67">
        <v>0.78300000000000003</v>
      </c>
      <c r="P7" s="76">
        <v>0.87</v>
      </c>
      <c r="Q7" s="15"/>
      <c r="R7" s="18"/>
    </row>
    <row r="8" spans="2:18" x14ac:dyDescent="0.3">
      <c r="B8" s="38" t="s">
        <v>39</v>
      </c>
      <c r="C8" s="13">
        <v>203828.94</v>
      </c>
      <c r="D8" s="4" t="s">
        <v>23</v>
      </c>
      <c r="E8" s="70">
        <v>1750</v>
      </c>
      <c r="F8" s="17">
        <v>3246.2</v>
      </c>
      <c r="G8" s="53">
        <f t="shared" si="0"/>
        <v>1.8549714285714285</v>
      </c>
      <c r="H8" s="70">
        <v>298</v>
      </c>
      <c r="I8" s="17">
        <v>411</v>
      </c>
      <c r="J8" s="53">
        <f t="shared" si="1"/>
        <v>1.3791946308724832</v>
      </c>
      <c r="K8" s="70">
        <v>1469</v>
      </c>
      <c r="L8" s="17">
        <v>911</v>
      </c>
      <c r="M8" s="53">
        <f t="shared" si="2"/>
        <v>0.6201497617426821</v>
      </c>
      <c r="N8" s="73">
        <v>0.75</v>
      </c>
      <c r="O8" s="67">
        <v>0.94399999999999995</v>
      </c>
      <c r="P8" s="76">
        <v>0.96</v>
      </c>
      <c r="Q8" s="15"/>
      <c r="R8" s="18"/>
    </row>
    <row r="9" spans="2:18" x14ac:dyDescent="0.3">
      <c r="B9" s="38" t="s">
        <v>3</v>
      </c>
      <c r="C9" s="13">
        <v>961199.67</v>
      </c>
      <c r="D9" s="4" t="s">
        <v>23</v>
      </c>
      <c r="E9" s="70">
        <v>7246</v>
      </c>
      <c r="F9" s="17">
        <v>15843.2</v>
      </c>
      <c r="G9" s="53">
        <f t="shared" si="0"/>
        <v>2.1864752967154293</v>
      </c>
      <c r="H9" s="70">
        <v>1407</v>
      </c>
      <c r="I9" s="17">
        <v>836</v>
      </c>
      <c r="J9" s="53">
        <f t="shared" si="1"/>
        <v>0.59417199715707181</v>
      </c>
      <c r="K9" s="70">
        <v>6926</v>
      </c>
      <c r="L9" s="17">
        <v>5111</v>
      </c>
      <c r="M9" s="53">
        <f t="shared" si="2"/>
        <v>0.73794397920877852</v>
      </c>
      <c r="N9" s="73">
        <v>0.75</v>
      </c>
      <c r="O9" s="67">
        <v>0.91300000000000003</v>
      </c>
      <c r="P9" s="76">
        <v>0.95499999999999996</v>
      </c>
    </row>
    <row r="10" spans="2:18" x14ac:dyDescent="0.3">
      <c r="B10" s="38" t="s">
        <v>40</v>
      </c>
      <c r="C10" s="13">
        <v>515711.85</v>
      </c>
      <c r="D10" s="4" t="s">
        <v>23</v>
      </c>
      <c r="E10" s="70">
        <v>3938</v>
      </c>
      <c r="F10" s="17">
        <v>12300.4</v>
      </c>
      <c r="G10" s="53">
        <f t="shared" si="0"/>
        <v>3.1235144743524632</v>
      </c>
      <c r="H10" s="70">
        <v>755</v>
      </c>
      <c r="I10" s="17">
        <v>612</v>
      </c>
      <c r="J10" s="53">
        <f t="shared" si="1"/>
        <v>0.81059602649006623</v>
      </c>
      <c r="K10" s="70">
        <v>3716</v>
      </c>
      <c r="L10" s="17">
        <v>2963</v>
      </c>
      <c r="M10" s="53">
        <f t="shared" si="2"/>
        <v>0.79736275565123793</v>
      </c>
      <c r="N10" s="73">
        <v>0.75</v>
      </c>
      <c r="O10" s="67">
        <v>0.83</v>
      </c>
      <c r="P10" s="76">
        <v>0.9</v>
      </c>
    </row>
    <row r="11" spans="2:18" x14ac:dyDescent="0.3">
      <c r="B11" s="38" t="s">
        <v>5</v>
      </c>
      <c r="C11" s="13">
        <v>420479.4</v>
      </c>
      <c r="D11" s="4" t="s">
        <v>23</v>
      </c>
      <c r="E11" s="70">
        <v>2549</v>
      </c>
      <c r="F11" s="17">
        <v>3130.4</v>
      </c>
      <c r="G11" s="53">
        <f t="shared" si="0"/>
        <v>1.2280894468418988</v>
      </c>
      <c r="H11" s="70">
        <v>450</v>
      </c>
      <c r="I11" s="17">
        <v>325</v>
      </c>
      <c r="J11" s="53">
        <f t="shared" si="1"/>
        <v>0.72222222222222221</v>
      </c>
      <c r="K11" s="70">
        <v>2213</v>
      </c>
      <c r="L11" s="17">
        <v>888</v>
      </c>
      <c r="M11" s="53">
        <f t="shared" si="2"/>
        <v>0.40126525079078174</v>
      </c>
      <c r="N11" s="73">
        <v>0.75</v>
      </c>
      <c r="O11" s="67">
        <v>0.93799999999999994</v>
      </c>
      <c r="P11" s="76">
        <v>0.96</v>
      </c>
    </row>
    <row r="12" spans="2:18" x14ac:dyDescent="0.3">
      <c r="B12" s="38" t="s">
        <v>41</v>
      </c>
      <c r="C12" s="13">
        <v>361334.88</v>
      </c>
      <c r="D12" s="4" t="s">
        <v>23</v>
      </c>
      <c r="E12" s="70">
        <v>2750</v>
      </c>
      <c r="F12" s="17">
        <v>7353.6</v>
      </c>
      <c r="G12" s="53">
        <f t="shared" si="0"/>
        <v>2.6740363636363638</v>
      </c>
      <c r="H12" s="70">
        <v>529</v>
      </c>
      <c r="I12" s="17">
        <v>288</v>
      </c>
      <c r="J12" s="53">
        <f t="shared" si="1"/>
        <v>0.54442344045368618</v>
      </c>
      <c r="K12" s="70">
        <v>2603</v>
      </c>
      <c r="L12" s="17">
        <v>2369</v>
      </c>
      <c r="M12" s="53">
        <f t="shared" si="2"/>
        <v>0.91010372646945836</v>
      </c>
      <c r="N12" s="73">
        <v>0.75</v>
      </c>
      <c r="O12" s="67">
        <v>0.81699999999999995</v>
      </c>
      <c r="P12" s="76">
        <v>0.92</v>
      </c>
    </row>
    <row r="13" spans="2:18" x14ac:dyDescent="0.3">
      <c r="B13" s="38" t="s">
        <v>42</v>
      </c>
      <c r="C13" s="13">
        <v>61884.75</v>
      </c>
      <c r="D13" s="4" t="s">
        <v>23</v>
      </c>
      <c r="E13" s="70">
        <v>2625</v>
      </c>
      <c r="F13" s="17">
        <v>696</v>
      </c>
      <c r="G13" s="53">
        <f t="shared" si="0"/>
        <v>0.26514285714285712</v>
      </c>
      <c r="H13" s="70">
        <v>453</v>
      </c>
      <c r="I13" s="17">
        <v>6</v>
      </c>
      <c r="J13" s="53">
        <f t="shared" si="1"/>
        <v>1.3245033112582781E-2</v>
      </c>
      <c r="K13" s="70">
        <v>2229</v>
      </c>
      <c r="L13" s="17">
        <v>135</v>
      </c>
      <c r="M13" s="53">
        <f t="shared" si="2"/>
        <v>6.0565275908479141E-2</v>
      </c>
      <c r="N13" s="73">
        <v>0.75</v>
      </c>
      <c r="O13" s="67">
        <v>0.66700000000000004</v>
      </c>
      <c r="P13" s="76">
        <v>0.83299999999999996</v>
      </c>
    </row>
    <row r="14" spans="2:18" x14ac:dyDescent="0.3">
      <c r="B14" s="38" t="s">
        <v>43</v>
      </c>
      <c r="C14" s="13">
        <v>424935.05</v>
      </c>
      <c r="D14" s="4" t="s">
        <v>23</v>
      </c>
      <c r="E14" s="70">
        <v>3244</v>
      </c>
      <c r="F14" s="17">
        <v>7888</v>
      </c>
      <c r="G14" s="53">
        <f t="shared" si="0"/>
        <v>2.4315659679408137</v>
      </c>
      <c r="H14" s="70">
        <v>622</v>
      </c>
      <c r="I14" s="17">
        <v>522</v>
      </c>
      <c r="J14" s="53">
        <f t="shared" si="1"/>
        <v>0.83922829581993574</v>
      </c>
      <c r="K14" s="70">
        <v>3062</v>
      </c>
      <c r="L14" s="17">
        <v>2427</v>
      </c>
      <c r="M14" s="53">
        <f t="shared" si="2"/>
        <v>0.79261920313520573</v>
      </c>
      <c r="N14" s="73">
        <v>0.75</v>
      </c>
      <c r="O14" s="67">
        <v>0.98799999999999999</v>
      </c>
      <c r="P14" s="76">
        <v>0.98399999999999999</v>
      </c>
    </row>
    <row r="15" spans="2:18" x14ac:dyDescent="0.3">
      <c r="B15" s="38" t="s">
        <v>9</v>
      </c>
      <c r="C15" s="13">
        <v>512052.42</v>
      </c>
      <c r="D15" s="4" t="s">
        <v>23</v>
      </c>
      <c r="E15" s="70">
        <v>3862</v>
      </c>
      <c r="F15" s="17">
        <v>7622.6</v>
      </c>
      <c r="G15" s="53">
        <f t="shared" si="0"/>
        <v>1.9737441740031072</v>
      </c>
      <c r="H15" s="70">
        <v>749</v>
      </c>
      <c r="I15" s="17">
        <v>877</v>
      </c>
      <c r="J15" s="53">
        <f t="shared" si="1"/>
        <v>1.170894526034713</v>
      </c>
      <c r="K15" s="70">
        <v>3689</v>
      </c>
      <c r="L15" s="17">
        <v>3493</v>
      </c>
      <c r="M15" s="53">
        <f t="shared" si="2"/>
        <v>0.94686907020872868</v>
      </c>
      <c r="N15" s="73">
        <v>0.75</v>
      </c>
      <c r="O15" s="67">
        <v>0.94299999999999995</v>
      </c>
      <c r="P15" s="76">
        <v>0.94799999999999995</v>
      </c>
    </row>
    <row r="16" spans="2:18" x14ac:dyDescent="0.3">
      <c r="B16" s="38" t="s">
        <v>10</v>
      </c>
      <c r="C16" s="13">
        <v>220877.76</v>
      </c>
      <c r="D16" s="4" t="s">
        <v>23</v>
      </c>
      <c r="E16" s="70">
        <v>1864</v>
      </c>
      <c r="F16" s="17">
        <v>3220.8</v>
      </c>
      <c r="G16" s="53">
        <f t="shared" si="0"/>
        <v>1.7278969957081547</v>
      </c>
      <c r="H16" s="70">
        <v>323</v>
      </c>
      <c r="I16" s="17">
        <v>138</v>
      </c>
      <c r="J16" s="53">
        <f t="shared" si="1"/>
        <v>0.42724458204334365</v>
      </c>
      <c r="K16" s="70">
        <v>1592</v>
      </c>
      <c r="L16" s="17">
        <v>1063</v>
      </c>
      <c r="M16" s="53">
        <f t="shared" si="2"/>
        <v>0.667713567839196</v>
      </c>
      <c r="N16" s="73">
        <v>0.75</v>
      </c>
      <c r="O16" s="67">
        <v>0.96599999999999997</v>
      </c>
      <c r="P16" s="76">
        <v>0.93200000000000005</v>
      </c>
    </row>
    <row r="17" spans="2:18" x14ac:dyDescent="0.3">
      <c r="B17" s="38" t="s">
        <v>11</v>
      </c>
      <c r="C17" s="13">
        <v>353670.12</v>
      </c>
      <c r="D17" s="4" t="s">
        <v>23</v>
      </c>
      <c r="E17" s="70">
        <v>3000</v>
      </c>
      <c r="F17" s="17">
        <v>2927.6</v>
      </c>
      <c r="G17" s="53">
        <f t="shared" si="0"/>
        <v>0.97586666666666666</v>
      </c>
      <c r="H17" s="70">
        <v>518</v>
      </c>
      <c r="I17" s="17">
        <v>192</v>
      </c>
      <c r="J17" s="53">
        <f t="shared" si="1"/>
        <v>0.37065637065637064</v>
      </c>
      <c r="K17" s="70">
        <v>2548</v>
      </c>
      <c r="L17" s="17">
        <v>709</v>
      </c>
      <c r="M17" s="53">
        <f t="shared" si="2"/>
        <v>0.27825745682888542</v>
      </c>
      <c r="N17" s="73">
        <v>0.75</v>
      </c>
      <c r="O17" s="67">
        <v>0.85199999999999998</v>
      </c>
      <c r="P17" s="76">
        <v>0.93600000000000005</v>
      </c>
    </row>
    <row r="18" spans="2:18" x14ac:dyDescent="0.3">
      <c r="B18" s="38" t="s">
        <v>12</v>
      </c>
      <c r="C18" s="13">
        <v>257596.56</v>
      </c>
      <c r="D18" s="4" t="s">
        <v>23</v>
      </c>
      <c r="E18" s="70">
        <v>1977</v>
      </c>
      <c r="F18" s="17">
        <v>2191.4</v>
      </c>
      <c r="G18" s="53">
        <f t="shared" si="0"/>
        <v>1.1084471421345474</v>
      </c>
      <c r="H18" s="70">
        <v>377</v>
      </c>
      <c r="I18" s="17">
        <v>159</v>
      </c>
      <c r="J18" s="53">
        <f t="shared" si="1"/>
        <v>0.4217506631299735</v>
      </c>
      <c r="K18" s="70">
        <v>1856</v>
      </c>
      <c r="L18" s="17">
        <v>859</v>
      </c>
      <c r="M18" s="53">
        <f t="shared" si="2"/>
        <v>0.46282327586206895</v>
      </c>
      <c r="N18" s="73">
        <v>0.75</v>
      </c>
      <c r="O18" s="67">
        <v>0.66800000000000004</v>
      </c>
      <c r="P18" s="76">
        <v>0.90500000000000003</v>
      </c>
    </row>
    <row r="19" spans="2:18" ht="15" thickBot="1" x14ac:dyDescent="0.35">
      <c r="B19" s="39" t="s">
        <v>13</v>
      </c>
      <c r="C19" s="49">
        <v>78203.009999999995</v>
      </c>
      <c r="D19" s="5" t="s">
        <v>23</v>
      </c>
      <c r="E19" s="71">
        <v>516</v>
      </c>
      <c r="F19" s="50">
        <v>859.4</v>
      </c>
      <c r="G19" s="54">
        <f t="shared" si="0"/>
        <v>1.6655038759689922</v>
      </c>
      <c r="H19" s="71">
        <v>114</v>
      </c>
      <c r="I19" s="50">
        <v>57</v>
      </c>
      <c r="J19" s="54">
        <f t="shared" si="1"/>
        <v>0.5</v>
      </c>
      <c r="K19" s="71">
        <v>563</v>
      </c>
      <c r="L19" s="50">
        <v>425</v>
      </c>
      <c r="M19" s="54">
        <f t="shared" si="2"/>
        <v>0.75488454706927177</v>
      </c>
      <c r="N19" s="74">
        <v>0.75</v>
      </c>
      <c r="O19" s="68">
        <v>0.70599999999999996</v>
      </c>
      <c r="P19" s="77">
        <v>0.89400000000000002</v>
      </c>
    </row>
    <row r="20" spans="2:18" ht="15" thickBot="1" x14ac:dyDescent="0.35">
      <c r="B20" s="15"/>
    </row>
    <row r="21" spans="2:18" ht="24.6" customHeight="1" x14ac:dyDescent="0.3">
      <c r="B21" s="86" t="s">
        <v>63</v>
      </c>
      <c r="C21" s="88" t="s">
        <v>20</v>
      </c>
      <c r="D21" s="89"/>
      <c r="E21" s="106" t="s">
        <v>48</v>
      </c>
      <c r="F21" s="102" t="s">
        <v>49</v>
      </c>
      <c r="G21" s="95" t="s">
        <v>54</v>
      </c>
      <c r="H21" s="92" t="s">
        <v>55</v>
      </c>
      <c r="J21" s="105" t="s">
        <v>62</v>
      </c>
      <c r="K21" s="105"/>
      <c r="L21" s="105"/>
      <c r="M21" s="105"/>
      <c r="N21" s="105"/>
    </row>
    <row r="22" spans="2:18" ht="28.95" customHeight="1" thickBot="1" x14ac:dyDescent="0.35">
      <c r="B22" s="87"/>
      <c r="C22" s="41" t="s">
        <v>38</v>
      </c>
      <c r="D22" s="30" t="s">
        <v>21</v>
      </c>
      <c r="E22" s="107"/>
      <c r="F22" s="108"/>
      <c r="G22" s="104"/>
      <c r="H22" s="93"/>
      <c r="J22" s="105"/>
      <c r="K22" s="105"/>
      <c r="L22" s="105"/>
      <c r="M22" s="105"/>
      <c r="N22" s="105"/>
    </row>
    <row r="23" spans="2:18" x14ac:dyDescent="0.3">
      <c r="B23" s="40" t="s">
        <v>44</v>
      </c>
      <c r="C23" s="26">
        <v>502037.69</v>
      </c>
      <c r="D23" s="25" t="s">
        <v>31</v>
      </c>
      <c r="E23" s="42">
        <v>12750</v>
      </c>
      <c r="F23" s="51">
        <v>0.95</v>
      </c>
      <c r="G23" s="55">
        <v>12379</v>
      </c>
      <c r="H23" s="56">
        <f>SUM(G23/E23)*100%</f>
        <v>0.97090196078431368</v>
      </c>
      <c r="I23" s="1"/>
      <c r="J23" s="1"/>
      <c r="K23" s="16"/>
      <c r="L23" s="1"/>
      <c r="M23" s="1"/>
      <c r="N23" s="16"/>
    </row>
    <row r="24" spans="2:18" x14ac:dyDescent="0.3">
      <c r="B24" s="38" t="s">
        <v>1</v>
      </c>
      <c r="C24" s="13">
        <v>474796.95</v>
      </c>
      <c r="D24" s="4" t="s">
        <v>31</v>
      </c>
      <c r="E24" s="43">
        <v>9600</v>
      </c>
      <c r="F24" s="37">
        <v>0.95</v>
      </c>
      <c r="G24" s="45">
        <v>9785</v>
      </c>
      <c r="H24" s="57">
        <f t="shared" ref="H24:H26" si="3">SUM(G24/E24)*100%</f>
        <v>1.0192708333333333</v>
      </c>
      <c r="I24" s="1"/>
      <c r="J24" s="1"/>
      <c r="K24" s="16"/>
      <c r="L24" s="1"/>
      <c r="M24" s="1"/>
      <c r="N24" s="16"/>
    </row>
    <row r="25" spans="2:18" x14ac:dyDescent="0.3">
      <c r="B25" s="38" t="s">
        <v>2</v>
      </c>
      <c r="C25" s="13">
        <v>7133.83</v>
      </c>
      <c r="D25" s="4" t="s">
        <v>31</v>
      </c>
      <c r="E25" s="43">
        <v>238</v>
      </c>
      <c r="F25" s="37">
        <v>0.95</v>
      </c>
      <c r="G25" s="45">
        <v>138</v>
      </c>
      <c r="H25" s="57">
        <f t="shared" si="3"/>
        <v>0.57983193277310929</v>
      </c>
      <c r="I25" s="1"/>
      <c r="J25" s="1"/>
      <c r="K25" s="16"/>
      <c r="L25" s="1"/>
      <c r="M25" s="1"/>
      <c r="N25" s="16"/>
    </row>
    <row r="26" spans="2:18" ht="15" thickBot="1" x14ac:dyDescent="0.35">
      <c r="B26" s="39" t="s">
        <v>45</v>
      </c>
      <c r="C26" s="14">
        <v>29903.040000000001</v>
      </c>
      <c r="D26" s="5" t="s">
        <v>31</v>
      </c>
      <c r="E26" s="44">
        <v>665</v>
      </c>
      <c r="F26" s="52">
        <v>0.95</v>
      </c>
      <c r="G26" s="46">
        <v>491</v>
      </c>
      <c r="H26" s="58">
        <f t="shared" si="3"/>
        <v>0.73834586466165408</v>
      </c>
      <c r="I26" s="1"/>
      <c r="J26" s="1"/>
      <c r="K26" s="16"/>
      <c r="L26" s="1"/>
      <c r="M26" s="1"/>
      <c r="N26" s="16"/>
      <c r="Q26" s="15"/>
      <c r="R26" s="18"/>
    </row>
  </sheetData>
  <mergeCells count="14">
    <mergeCell ref="B2:L2"/>
    <mergeCell ref="N4:P4"/>
    <mergeCell ref="H4:J4"/>
    <mergeCell ref="K4:M4"/>
    <mergeCell ref="G21:G22"/>
    <mergeCell ref="H21:H22"/>
    <mergeCell ref="J21:N22"/>
    <mergeCell ref="B21:B22"/>
    <mergeCell ref="C21:D21"/>
    <mergeCell ref="E21:E22"/>
    <mergeCell ref="F21:F22"/>
    <mergeCell ref="E4:G4"/>
    <mergeCell ref="B4:B5"/>
    <mergeCell ref="C4:D4"/>
  </mergeCells>
  <conditionalFormatting sqref="G6:G19 J6:J19 M6:M19">
    <cfRule type="colorScale" priority="1">
      <colorScale>
        <cfvo type="percent" val="&quot;0&lt;94&quot;"/>
        <cfvo type="percent" val="&quot;&gt;95&quot;"/>
        <color rgb="FFFF7128"/>
        <color rgb="FFFFEF9C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Question 1.</vt:lpstr>
      <vt:lpstr>Question 2.</vt:lpstr>
      <vt:lpstr>Question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2024-04-16T07:34:35Z</dcterms:created>
  <dcterms:modified xsi:type="dcterms:W3CDTF">2024-04-16T07:34:40Z</dcterms:modified>
</cp:coreProperties>
</file>